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05-03" sheetId="1" r:id="rId1"/>
  </sheets>
  <definedNames/>
  <calcPr fullCalcOnLoad="1"/>
</workbook>
</file>

<file path=xl/sharedStrings.xml><?xml version="1.0" encoding="utf-8"?>
<sst xmlns="http://schemas.openxmlformats.org/spreadsheetml/2006/main" count="187" uniqueCount="76">
  <si>
    <t>Medeltal</t>
  </si>
  <si>
    <t>Obeh</t>
  </si>
  <si>
    <t>Beh</t>
  </si>
  <si>
    <t>MedelTal</t>
  </si>
  <si>
    <t>dt/ha</t>
  </si>
  <si>
    <t>rel tal</t>
  </si>
  <si>
    <t>LSD F1</t>
  </si>
  <si>
    <t>LSD F2</t>
  </si>
  <si>
    <t>C.V. %</t>
  </si>
  <si>
    <t>1,13*</t>
  </si>
  <si>
    <t>SW</t>
  </si>
  <si>
    <t>SSd</t>
  </si>
  <si>
    <t>Pl</t>
  </si>
  <si>
    <t>Till Försöksringsmedlemmarna</t>
  </si>
  <si>
    <t xml:space="preserve">Sort                  </t>
  </si>
  <si>
    <t xml:space="preserve">Sortblandning </t>
  </si>
  <si>
    <t>Preliminära snabbvattenhaltsjusterade</t>
  </si>
  <si>
    <t>PBIS Kris</t>
  </si>
  <si>
    <t xml:space="preserve">resultat från sortförsök i höstvete. </t>
  </si>
  <si>
    <t xml:space="preserve">Svampbehandling i 2 av 4 block med </t>
  </si>
  <si>
    <t>1,0 l Stereo i stadie 31-32</t>
  </si>
  <si>
    <t>STR Asketis</t>
  </si>
  <si>
    <t>Kosack</t>
  </si>
  <si>
    <t>Hadm Tarso</t>
  </si>
  <si>
    <t>Zel Marshal</t>
  </si>
  <si>
    <t>Revelj</t>
  </si>
  <si>
    <t>Gnejs</t>
  </si>
  <si>
    <t>Ceb Ritmo</t>
  </si>
  <si>
    <t>HT Olivin</t>
  </si>
  <si>
    <t>NS Bill</t>
  </si>
  <si>
    <t>LP Cubus</t>
  </si>
  <si>
    <t>Henrietta</t>
  </si>
  <si>
    <t>TD</t>
  </si>
  <si>
    <t>Fatterslund, Staffanstorp</t>
  </si>
  <si>
    <t>Svedberga gård, Ödåkra</t>
  </si>
  <si>
    <t>Skörde</t>
  </si>
  <si>
    <t>ökning</t>
  </si>
  <si>
    <t>NS Tommi</t>
  </si>
  <si>
    <t>WHW Agami</t>
  </si>
  <si>
    <t>Adv Vector</t>
  </si>
  <si>
    <t>Agaton</t>
  </si>
  <si>
    <t>Hurtig</t>
  </si>
  <si>
    <t>Gigg</t>
  </si>
  <si>
    <t>Grommit</t>
  </si>
  <si>
    <t>Smuggler</t>
  </si>
  <si>
    <t>SV</t>
  </si>
  <si>
    <t>DK</t>
  </si>
  <si>
    <t>L7-105, 271/02 Sandby Gård, Borrby</t>
  </si>
  <si>
    <t>1,23*</t>
  </si>
  <si>
    <t>4,08*</t>
  </si>
  <si>
    <t>samt 0,6 l Amistar + 0,5 l Tilt Top i stadie 51</t>
  </si>
  <si>
    <t>L7-105 MB322/02</t>
  </si>
  <si>
    <t>L7-105 MC830/02</t>
  </si>
  <si>
    <t>L7-105 MA406/02</t>
  </si>
  <si>
    <t>Egonsborg, Trelleborg</t>
  </si>
  <si>
    <t>1,65*</t>
  </si>
  <si>
    <t>1,92*</t>
  </si>
  <si>
    <t>5,47*</t>
  </si>
  <si>
    <t>6,36*</t>
  </si>
  <si>
    <t>3,73*</t>
  </si>
  <si>
    <t>L7-105, L427/02 Ormastorpsg., Åstorp</t>
  </si>
  <si>
    <t>L7-105, 109/02 Önnestads Nat, K-stad</t>
  </si>
  <si>
    <t>Datakrångel</t>
  </si>
  <si>
    <t>6 försök</t>
  </si>
  <si>
    <t>Boston och Solist.</t>
  </si>
  <si>
    <t>Agaton och Harnesk</t>
  </si>
  <si>
    <t>Svensk sortblandn. består av Ritmo, Kris,</t>
  </si>
  <si>
    <t>Dansk sortblandn. består av Ritmo, Pentium,</t>
  </si>
  <si>
    <t>Årets vinter, mars och april, var ovanligt besvärlig och vi har</t>
  </si>
  <si>
    <t xml:space="preserve">noterat utvintringsskador i de tre nordliga försöken. Se den </t>
  </si>
  <si>
    <t>danska sortblandningen. Dessa tre försök på styvare lerjordar</t>
  </si>
  <si>
    <t>missgynna sorter med något svagare vinterhärdighet. Utsädes-</t>
  </si>
  <si>
    <t>graderingarna inför vintern, att någon sort skulle ha en påtagligt</t>
  </si>
  <si>
    <t>sämre etablering än övriga sorter.</t>
  </si>
  <si>
    <t>hade också en sen groning och uppkomst och detta anses</t>
  </si>
  <si>
    <t>kvaliten har diskuterats men vi har inte kunnat se, vid bestånds-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</si>
</sst>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164" fontId="1" fillId="0" borderId="2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64" fontId="3" fillId="0" borderId="2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1" xfId="0" applyFont="1" applyBorder="1" applyAlignment="1">
      <alignment/>
    </xf>
    <xf numFmtId="164" fontId="1" fillId="0" borderId="36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3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B1">
      <selection activeCell="O25" sqref="O25"/>
    </sheetView>
  </sheetViews>
  <sheetFormatPr defaultColWidth="9.140625" defaultRowHeight="10.5" customHeight="1"/>
  <cols>
    <col min="1" max="1" width="11.28125" style="1" customWidth="1"/>
    <col min="2" max="2" width="3.140625" style="1" customWidth="1"/>
    <col min="3" max="16" width="7.00390625" style="1" customWidth="1"/>
    <col min="17" max="17" width="6.00390625" style="1" customWidth="1"/>
    <col min="18" max="19" width="7.00390625" style="1" customWidth="1"/>
    <col min="20" max="20" width="10.28125" style="1" customWidth="1"/>
    <col min="21" max="16384" width="9.140625" style="1" customWidth="1"/>
  </cols>
  <sheetData>
    <row r="1" spans="1:14" ht="12" customHeight="1">
      <c r="A1" s="13"/>
      <c r="B1" s="14"/>
      <c r="C1" s="15" t="s">
        <v>61</v>
      </c>
      <c r="D1" s="16"/>
      <c r="E1" s="16"/>
      <c r="F1" s="16"/>
      <c r="G1" s="15" t="s">
        <v>60</v>
      </c>
      <c r="H1" s="16"/>
      <c r="I1" s="16"/>
      <c r="J1" s="17"/>
      <c r="K1" s="15" t="s">
        <v>47</v>
      </c>
      <c r="L1" s="16"/>
      <c r="M1" s="16"/>
      <c r="N1" s="18"/>
    </row>
    <row r="2" spans="1:18" ht="10.5" customHeight="1">
      <c r="A2" s="19"/>
      <c r="B2" s="3"/>
      <c r="C2" s="20" t="s">
        <v>1</v>
      </c>
      <c r="D2" s="21" t="s">
        <v>2</v>
      </c>
      <c r="E2" s="22" t="s">
        <v>3</v>
      </c>
      <c r="F2" s="23"/>
      <c r="G2" s="20" t="s">
        <v>1</v>
      </c>
      <c r="H2" s="21" t="s">
        <v>2</v>
      </c>
      <c r="I2" s="22" t="s">
        <v>3</v>
      </c>
      <c r="J2" s="24"/>
      <c r="K2" s="21" t="s">
        <v>1</v>
      </c>
      <c r="L2" s="25" t="s">
        <v>2</v>
      </c>
      <c r="M2" s="26" t="s">
        <v>3</v>
      </c>
      <c r="N2" s="27"/>
      <c r="O2" s="28" t="s">
        <v>13</v>
      </c>
      <c r="P2" s="28"/>
      <c r="Q2" s="28"/>
      <c r="R2" s="28"/>
    </row>
    <row r="3" spans="1:14" ht="10.5" customHeight="1" thickBot="1">
      <c r="A3" s="29" t="s">
        <v>14</v>
      </c>
      <c r="B3" s="2"/>
      <c r="C3" s="31" t="s">
        <v>4</v>
      </c>
      <c r="D3" s="31" t="s">
        <v>4</v>
      </c>
      <c r="E3" s="32" t="s">
        <v>4</v>
      </c>
      <c r="F3" s="33" t="s">
        <v>5</v>
      </c>
      <c r="G3" s="30" t="s">
        <v>4</v>
      </c>
      <c r="H3" s="30" t="s">
        <v>4</v>
      </c>
      <c r="I3" s="32" t="s">
        <v>4</v>
      </c>
      <c r="J3" s="71" t="s">
        <v>5</v>
      </c>
      <c r="K3" s="31" t="s">
        <v>4</v>
      </c>
      <c r="L3" s="30" t="s">
        <v>4</v>
      </c>
      <c r="M3" s="77" t="s">
        <v>4</v>
      </c>
      <c r="N3" s="34" t="s">
        <v>5</v>
      </c>
    </row>
    <row r="4" spans="1:15" ht="10.5" customHeight="1">
      <c r="A4" s="19" t="s">
        <v>15</v>
      </c>
      <c r="B4" s="78" t="s">
        <v>45</v>
      </c>
      <c r="C4" s="20">
        <v>81.5</v>
      </c>
      <c r="D4" s="37">
        <v>92.7</v>
      </c>
      <c r="E4" s="37">
        <f>(C4+D4)/2</f>
        <v>87.1</v>
      </c>
      <c r="F4" s="38">
        <f>E4/0.871</f>
        <v>100</v>
      </c>
      <c r="G4" s="80">
        <v>74.9</v>
      </c>
      <c r="H4" s="37">
        <v>80.8</v>
      </c>
      <c r="I4" s="37">
        <f>(G4+H4)/2</f>
        <v>77.85</v>
      </c>
      <c r="J4" s="38">
        <f>I4/0.779</f>
        <v>99.93581514762515</v>
      </c>
      <c r="K4" s="80">
        <v>103.5</v>
      </c>
      <c r="L4" s="37">
        <v>115.2</v>
      </c>
      <c r="M4" s="37">
        <f>(K4+L4)/2</f>
        <v>109.35</v>
      </c>
      <c r="N4" s="39">
        <f>M4/1.094</f>
        <v>99.9542961608775</v>
      </c>
      <c r="O4" s="1" t="s">
        <v>16</v>
      </c>
    </row>
    <row r="5" spans="1:15" ht="10.5" customHeight="1">
      <c r="A5" s="3" t="s">
        <v>15</v>
      </c>
      <c r="B5" s="78" t="s">
        <v>46</v>
      </c>
      <c r="C5" s="36">
        <v>67.7</v>
      </c>
      <c r="D5" s="37">
        <v>75.7</v>
      </c>
      <c r="E5" s="37">
        <f>(C5+D5)/2</f>
        <v>71.7</v>
      </c>
      <c r="F5" s="38">
        <f aca="true" t="shared" si="0" ref="F5:F25">E5/0.871</f>
        <v>82.31917336394949</v>
      </c>
      <c r="G5" s="36">
        <v>58.3</v>
      </c>
      <c r="H5" s="37">
        <v>70.2</v>
      </c>
      <c r="I5" s="37">
        <f>(G5+H5)/2</f>
        <v>64.25</v>
      </c>
      <c r="J5" s="38">
        <f aca="true" t="shared" si="1" ref="J5:J25">I5/0.779</f>
        <v>82.47753530166881</v>
      </c>
      <c r="K5" s="36">
        <v>105.26</v>
      </c>
      <c r="L5" s="37">
        <v>116.3</v>
      </c>
      <c r="M5" s="37">
        <f>(K5+L5)/2</f>
        <v>110.78</v>
      </c>
      <c r="N5" s="39">
        <f aca="true" t="shared" si="2" ref="N5:N25">M5/1.094</f>
        <v>101.26142595978061</v>
      </c>
      <c r="O5" s="1" t="s">
        <v>18</v>
      </c>
    </row>
    <row r="6" spans="1:14" ht="10.5" customHeight="1">
      <c r="A6" s="19" t="s">
        <v>22</v>
      </c>
      <c r="B6" s="35" t="s">
        <v>10</v>
      </c>
      <c r="C6" s="36">
        <v>82.1</v>
      </c>
      <c r="D6" s="37">
        <v>91</v>
      </c>
      <c r="E6" s="37">
        <f aca="true" t="shared" si="3" ref="E6:E25">(C6+D6)/2</f>
        <v>86.55</v>
      </c>
      <c r="F6" s="38">
        <f t="shared" si="0"/>
        <v>99.36854190585534</v>
      </c>
      <c r="G6" s="36">
        <v>78.4</v>
      </c>
      <c r="H6" s="37">
        <v>86.5</v>
      </c>
      <c r="I6" s="37">
        <f aca="true" t="shared" si="4" ref="I6:I25">(G6+H6)/2</f>
        <v>82.45</v>
      </c>
      <c r="J6" s="38">
        <f t="shared" si="1"/>
        <v>105.84082156611039</v>
      </c>
      <c r="K6" s="36">
        <v>91.4</v>
      </c>
      <c r="L6" s="37">
        <v>103.2</v>
      </c>
      <c r="M6" s="37">
        <f aca="true" t="shared" si="5" ref="M6:M25">(K6+L6)/2</f>
        <v>97.30000000000001</v>
      </c>
      <c r="N6" s="39">
        <f t="shared" si="2"/>
        <v>88.93967093235833</v>
      </c>
    </row>
    <row r="7" spans="1:15" ht="10.5" customHeight="1">
      <c r="A7" s="19" t="s">
        <v>23</v>
      </c>
      <c r="B7" s="35" t="s">
        <v>10</v>
      </c>
      <c r="C7" s="36">
        <v>75.4</v>
      </c>
      <c r="D7" s="37">
        <v>82</v>
      </c>
      <c r="E7" s="37">
        <f t="shared" si="3"/>
        <v>78.7</v>
      </c>
      <c r="F7" s="38">
        <f t="shared" si="0"/>
        <v>90.35591274397245</v>
      </c>
      <c r="G7" s="36">
        <v>66.2</v>
      </c>
      <c r="H7" s="37">
        <v>66.6</v>
      </c>
      <c r="I7" s="37">
        <f t="shared" si="4"/>
        <v>66.4</v>
      </c>
      <c r="J7" s="38">
        <f t="shared" si="1"/>
        <v>85.2374839537869</v>
      </c>
      <c r="K7" s="36">
        <v>92.3</v>
      </c>
      <c r="L7" s="37">
        <v>104</v>
      </c>
      <c r="M7" s="37">
        <f t="shared" si="5"/>
        <v>98.15</v>
      </c>
      <c r="N7" s="39">
        <f t="shared" si="2"/>
        <v>89.71663619744058</v>
      </c>
      <c r="O7" s="1" t="s">
        <v>19</v>
      </c>
    </row>
    <row r="8" spans="1:15" ht="10.5" customHeight="1">
      <c r="A8" s="40" t="s">
        <v>24</v>
      </c>
      <c r="B8" s="41" t="s">
        <v>10</v>
      </c>
      <c r="C8" s="42">
        <v>86</v>
      </c>
      <c r="D8" s="43">
        <v>102.9</v>
      </c>
      <c r="E8" s="43">
        <f t="shared" si="3"/>
        <v>94.45</v>
      </c>
      <c r="F8" s="44">
        <f t="shared" si="0"/>
        <v>108.43857634902412</v>
      </c>
      <c r="G8" s="42">
        <v>74.3</v>
      </c>
      <c r="H8" s="43">
        <v>81.2</v>
      </c>
      <c r="I8" s="43">
        <f t="shared" si="4"/>
        <v>77.75</v>
      </c>
      <c r="J8" s="44">
        <f t="shared" si="1"/>
        <v>99.80744544287548</v>
      </c>
      <c r="K8" s="42">
        <v>112.5</v>
      </c>
      <c r="L8" s="43">
        <v>121.8</v>
      </c>
      <c r="M8" s="43">
        <f t="shared" si="5"/>
        <v>117.15</v>
      </c>
      <c r="N8" s="45">
        <f t="shared" si="2"/>
        <v>107.08409506398537</v>
      </c>
      <c r="O8" s="1" t="s">
        <v>20</v>
      </c>
    </row>
    <row r="9" spans="1:15" ht="10.5" customHeight="1">
      <c r="A9" s="19" t="s">
        <v>25</v>
      </c>
      <c r="B9" s="35" t="s">
        <v>10</v>
      </c>
      <c r="C9" s="36">
        <v>74.8</v>
      </c>
      <c r="D9" s="37">
        <v>86.2</v>
      </c>
      <c r="E9" s="37">
        <f t="shared" si="3"/>
        <v>80.5</v>
      </c>
      <c r="F9" s="38">
        <f t="shared" si="0"/>
        <v>92.42250287026407</v>
      </c>
      <c r="G9" s="36">
        <v>68.9</v>
      </c>
      <c r="H9" s="37">
        <v>81.9</v>
      </c>
      <c r="I9" s="37">
        <f t="shared" si="4"/>
        <v>75.4</v>
      </c>
      <c r="J9" s="38">
        <f t="shared" si="1"/>
        <v>96.79075738125803</v>
      </c>
      <c r="K9" s="36">
        <v>100.6</v>
      </c>
      <c r="L9" s="37">
        <v>116.3</v>
      </c>
      <c r="M9" s="37">
        <f t="shared" si="5"/>
        <v>108.44999999999999</v>
      </c>
      <c r="N9" s="39">
        <f t="shared" si="2"/>
        <v>99.13162705667274</v>
      </c>
      <c r="O9" s="1" t="s">
        <v>50</v>
      </c>
    </row>
    <row r="10" spans="1:14" ht="10.5" customHeight="1">
      <c r="A10" s="19" t="s">
        <v>26</v>
      </c>
      <c r="B10" s="35" t="s">
        <v>10</v>
      </c>
      <c r="C10" s="36">
        <v>74.1</v>
      </c>
      <c r="D10" s="37">
        <v>91.2</v>
      </c>
      <c r="E10" s="37">
        <f t="shared" si="3"/>
        <v>82.65</v>
      </c>
      <c r="F10" s="38">
        <f t="shared" si="0"/>
        <v>94.89092996555684</v>
      </c>
      <c r="G10" s="36">
        <v>71.2</v>
      </c>
      <c r="H10" s="37">
        <v>78.8</v>
      </c>
      <c r="I10" s="37">
        <f t="shared" si="4"/>
        <v>75</v>
      </c>
      <c r="J10" s="38">
        <f t="shared" si="1"/>
        <v>96.2772785622593</v>
      </c>
      <c r="K10" s="36">
        <v>101.7</v>
      </c>
      <c r="L10" s="37">
        <v>114.4</v>
      </c>
      <c r="M10" s="37">
        <f t="shared" si="5"/>
        <v>108.05000000000001</v>
      </c>
      <c r="N10" s="39">
        <f t="shared" si="2"/>
        <v>98.76599634369288</v>
      </c>
    </row>
    <row r="11" spans="1:15" ht="10.5" customHeight="1">
      <c r="A11" s="19" t="s">
        <v>40</v>
      </c>
      <c r="B11" s="35" t="s">
        <v>10</v>
      </c>
      <c r="C11" s="36">
        <v>82.1</v>
      </c>
      <c r="D11" s="37">
        <v>95.4</v>
      </c>
      <c r="E11" s="37">
        <f t="shared" si="3"/>
        <v>88.75</v>
      </c>
      <c r="F11" s="38">
        <f t="shared" si="0"/>
        <v>101.89437428243399</v>
      </c>
      <c r="G11" s="36">
        <v>78.5</v>
      </c>
      <c r="H11" s="37">
        <v>87.4</v>
      </c>
      <c r="I11" s="37">
        <f t="shared" si="4"/>
        <v>82.95</v>
      </c>
      <c r="J11" s="38">
        <f t="shared" si="1"/>
        <v>106.4826700898588</v>
      </c>
      <c r="K11" s="36">
        <v>107.1</v>
      </c>
      <c r="L11" s="37">
        <v>116.9</v>
      </c>
      <c r="M11" s="37">
        <f t="shared" si="5"/>
        <v>112</v>
      </c>
      <c r="N11" s="39">
        <f t="shared" si="2"/>
        <v>102.37659963436928</v>
      </c>
      <c r="O11" s="1" t="s">
        <v>66</v>
      </c>
    </row>
    <row r="12" spans="1:15" ht="10.5" customHeight="1">
      <c r="A12" s="19" t="s">
        <v>41</v>
      </c>
      <c r="B12" s="35" t="s">
        <v>10</v>
      </c>
      <c r="C12" s="36">
        <v>85.7</v>
      </c>
      <c r="D12" s="37">
        <v>93.8</v>
      </c>
      <c r="E12" s="37">
        <f t="shared" si="3"/>
        <v>89.75</v>
      </c>
      <c r="F12" s="38">
        <f t="shared" si="0"/>
        <v>103.04247990815155</v>
      </c>
      <c r="G12" s="36">
        <v>80.5</v>
      </c>
      <c r="H12" s="37">
        <v>84.1</v>
      </c>
      <c r="I12" s="37">
        <f t="shared" si="4"/>
        <v>82.3</v>
      </c>
      <c r="J12" s="38">
        <f t="shared" si="1"/>
        <v>105.64826700898587</v>
      </c>
      <c r="K12" s="36">
        <v>104.9</v>
      </c>
      <c r="L12" s="37">
        <v>117.9</v>
      </c>
      <c r="M12" s="37">
        <f t="shared" si="5"/>
        <v>111.4</v>
      </c>
      <c r="N12" s="39">
        <f t="shared" si="2"/>
        <v>101.82815356489945</v>
      </c>
      <c r="O12" s="1" t="s">
        <v>65</v>
      </c>
    </row>
    <row r="13" spans="1:14" ht="10.5" customHeight="1">
      <c r="A13" s="40" t="s">
        <v>42</v>
      </c>
      <c r="B13" s="41" t="s">
        <v>10</v>
      </c>
      <c r="C13" s="42">
        <v>80.7</v>
      </c>
      <c r="D13" s="43">
        <v>90.5</v>
      </c>
      <c r="E13" s="43">
        <f t="shared" si="3"/>
        <v>85.6</v>
      </c>
      <c r="F13" s="44">
        <f t="shared" si="0"/>
        <v>98.27784156142364</v>
      </c>
      <c r="G13" s="42">
        <v>72.9</v>
      </c>
      <c r="H13" s="43">
        <v>82.2</v>
      </c>
      <c r="I13" s="43">
        <f t="shared" si="4"/>
        <v>77.55000000000001</v>
      </c>
      <c r="J13" s="44">
        <f t="shared" si="1"/>
        <v>99.55070603337613</v>
      </c>
      <c r="K13" s="42">
        <v>104.4</v>
      </c>
      <c r="L13" s="43">
        <v>108.3</v>
      </c>
      <c r="M13" s="43">
        <f t="shared" si="5"/>
        <v>106.35</v>
      </c>
      <c r="N13" s="45">
        <f t="shared" si="2"/>
        <v>97.21206581352833</v>
      </c>
    </row>
    <row r="14" spans="1:15" ht="10.5" customHeight="1">
      <c r="A14" s="19" t="s">
        <v>17</v>
      </c>
      <c r="B14" s="35" t="s">
        <v>12</v>
      </c>
      <c r="C14" s="36">
        <v>81.8</v>
      </c>
      <c r="D14" s="37">
        <v>92.8</v>
      </c>
      <c r="E14" s="37">
        <f t="shared" si="3"/>
        <v>87.3</v>
      </c>
      <c r="F14" s="38">
        <f t="shared" si="0"/>
        <v>100.22962112514351</v>
      </c>
      <c r="G14" s="36">
        <v>67.2</v>
      </c>
      <c r="H14" s="37">
        <v>78.5</v>
      </c>
      <c r="I14" s="37">
        <f t="shared" si="4"/>
        <v>72.85</v>
      </c>
      <c r="J14" s="38">
        <f t="shared" si="1"/>
        <v>93.5173299101412</v>
      </c>
      <c r="K14" s="36">
        <v>97.5</v>
      </c>
      <c r="L14" s="37">
        <v>113.2</v>
      </c>
      <c r="M14" s="37">
        <f t="shared" si="5"/>
        <v>105.35</v>
      </c>
      <c r="N14" s="39">
        <f t="shared" si="2"/>
        <v>96.2979890310786</v>
      </c>
      <c r="O14" s="1" t="s">
        <v>67</v>
      </c>
    </row>
    <row r="15" spans="1:15" ht="10.5" customHeight="1">
      <c r="A15" s="19" t="s">
        <v>43</v>
      </c>
      <c r="B15" s="35" t="s">
        <v>12</v>
      </c>
      <c r="C15" s="36">
        <v>71.2</v>
      </c>
      <c r="D15" s="37">
        <v>85.4</v>
      </c>
      <c r="E15" s="37">
        <f t="shared" si="3"/>
        <v>78.30000000000001</v>
      </c>
      <c r="F15" s="38">
        <f t="shared" si="0"/>
        <v>89.89667049368543</v>
      </c>
      <c r="G15" s="36">
        <v>57.6</v>
      </c>
      <c r="H15" s="37">
        <v>61.7</v>
      </c>
      <c r="I15" s="37">
        <f t="shared" si="4"/>
        <v>59.650000000000006</v>
      </c>
      <c r="J15" s="38">
        <f t="shared" si="1"/>
        <v>76.57252888318358</v>
      </c>
      <c r="K15" s="36">
        <v>99.9</v>
      </c>
      <c r="L15" s="37">
        <v>109.9</v>
      </c>
      <c r="M15" s="37">
        <f t="shared" si="5"/>
        <v>104.9</v>
      </c>
      <c r="N15" s="39">
        <f t="shared" si="2"/>
        <v>95.88665447897623</v>
      </c>
      <c r="O15" s="1" t="s">
        <v>64</v>
      </c>
    </row>
    <row r="16" spans="1:14" ht="10.5" customHeight="1">
      <c r="A16" s="19" t="s">
        <v>44</v>
      </c>
      <c r="B16" s="35" t="s">
        <v>12</v>
      </c>
      <c r="C16" s="36">
        <v>70.7</v>
      </c>
      <c r="D16" s="37">
        <v>83.6</v>
      </c>
      <c r="E16" s="37">
        <f t="shared" si="3"/>
        <v>77.15</v>
      </c>
      <c r="F16" s="38">
        <f t="shared" si="0"/>
        <v>88.57634902411023</v>
      </c>
      <c r="G16" s="36">
        <v>66.2</v>
      </c>
      <c r="H16" s="37">
        <v>70.6</v>
      </c>
      <c r="I16" s="37">
        <f t="shared" si="4"/>
        <v>68.4</v>
      </c>
      <c r="J16" s="38">
        <f t="shared" si="1"/>
        <v>87.8048780487805</v>
      </c>
      <c r="K16" s="36">
        <v>109</v>
      </c>
      <c r="L16" s="37">
        <v>116.7</v>
      </c>
      <c r="M16" s="37">
        <f t="shared" si="5"/>
        <v>112.85</v>
      </c>
      <c r="N16" s="39">
        <f t="shared" si="2"/>
        <v>103.15356489945154</v>
      </c>
    </row>
    <row r="17" spans="1:14" ht="10.5" customHeight="1">
      <c r="A17" s="19" t="s">
        <v>39</v>
      </c>
      <c r="B17" s="35" t="s">
        <v>12</v>
      </c>
      <c r="C17" s="36">
        <v>78.4</v>
      </c>
      <c r="D17" s="37">
        <v>84.6</v>
      </c>
      <c r="E17" s="37">
        <f t="shared" si="3"/>
        <v>81.5</v>
      </c>
      <c r="F17" s="38">
        <f t="shared" si="0"/>
        <v>93.57060849598163</v>
      </c>
      <c r="G17" s="36">
        <v>70.4</v>
      </c>
      <c r="H17" s="37">
        <v>80.2</v>
      </c>
      <c r="I17" s="37">
        <f t="shared" si="4"/>
        <v>75.30000000000001</v>
      </c>
      <c r="J17" s="38">
        <f t="shared" si="1"/>
        <v>96.66238767650836</v>
      </c>
      <c r="K17" s="36">
        <v>110.1</v>
      </c>
      <c r="L17" s="37">
        <v>117.7</v>
      </c>
      <c r="M17" s="37">
        <f t="shared" si="5"/>
        <v>113.9</v>
      </c>
      <c r="N17" s="39">
        <f t="shared" si="2"/>
        <v>104.11334552102376</v>
      </c>
    </row>
    <row r="18" spans="1:14" ht="10.5" customHeight="1" thickBot="1">
      <c r="A18" s="40" t="s">
        <v>21</v>
      </c>
      <c r="B18" s="41" t="s">
        <v>12</v>
      </c>
      <c r="C18" s="42">
        <v>79.5</v>
      </c>
      <c r="D18" s="43">
        <v>91.1</v>
      </c>
      <c r="E18" s="43">
        <f t="shared" si="3"/>
        <v>85.3</v>
      </c>
      <c r="F18" s="44">
        <f t="shared" si="0"/>
        <v>97.93340987370838</v>
      </c>
      <c r="G18" s="42">
        <v>71.9</v>
      </c>
      <c r="H18" s="43">
        <v>78.7</v>
      </c>
      <c r="I18" s="43">
        <f t="shared" si="4"/>
        <v>75.30000000000001</v>
      </c>
      <c r="J18" s="44">
        <f t="shared" si="1"/>
        <v>96.66238767650836</v>
      </c>
      <c r="K18" s="42">
        <v>102.7</v>
      </c>
      <c r="L18" s="43">
        <v>112.9</v>
      </c>
      <c r="M18" s="43">
        <f t="shared" si="5"/>
        <v>107.80000000000001</v>
      </c>
      <c r="N18" s="45">
        <f t="shared" si="2"/>
        <v>98.53747714808044</v>
      </c>
    </row>
    <row r="19" spans="1:20" ht="10.5" customHeight="1">
      <c r="A19" s="19" t="s">
        <v>27</v>
      </c>
      <c r="B19" s="35" t="s">
        <v>11</v>
      </c>
      <c r="C19" s="36">
        <v>71.9</v>
      </c>
      <c r="D19" s="37">
        <v>84.7</v>
      </c>
      <c r="E19" s="37">
        <f t="shared" si="3"/>
        <v>78.30000000000001</v>
      </c>
      <c r="F19" s="38">
        <f t="shared" si="0"/>
        <v>89.89667049368543</v>
      </c>
      <c r="G19" s="36">
        <v>63.9</v>
      </c>
      <c r="H19" s="37">
        <v>77.3</v>
      </c>
      <c r="I19" s="37">
        <f t="shared" si="4"/>
        <v>70.6</v>
      </c>
      <c r="J19" s="38">
        <f t="shared" si="1"/>
        <v>90.62901155327341</v>
      </c>
      <c r="K19" s="36">
        <v>105.2</v>
      </c>
      <c r="L19" s="37">
        <v>114.3</v>
      </c>
      <c r="M19" s="37">
        <f t="shared" si="5"/>
        <v>109.75</v>
      </c>
      <c r="N19" s="39">
        <f t="shared" si="2"/>
        <v>100.3199268738574</v>
      </c>
      <c r="O19" s="14" t="s">
        <v>68</v>
      </c>
      <c r="P19" s="14"/>
      <c r="Q19" s="14"/>
      <c r="R19" s="14"/>
      <c r="S19" s="14"/>
      <c r="T19" s="46"/>
    </row>
    <row r="20" spans="1:20" ht="10.5" customHeight="1">
      <c r="A20" s="19" t="s">
        <v>28</v>
      </c>
      <c r="B20" s="35" t="s">
        <v>11</v>
      </c>
      <c r="C20" s="36">
        <v>80.2</v>
      </c>
      <c r="D20" s="37">
        <v>89.8</v>
      </c>
      <c r="E20" s="37">
        <f t="shared" si="3"/>
        <v>85</v>
      </c>
      <c r="F20" s="38">
        <f t="shared" si="0"/>
        <v>97.58897818599311</v>
      </c>
      <c r="G20" s="36">
        <v>73.9</v>
      </c>
      <c r="H20" s="37">
        <v>76.7</v>
      </c>
      <c r="I20" s="37">
        <f t="shared" si="4"/>
        <v>75.30000000000001</v>
      </c>
      <c r="J20" s="38">
        <f t="shared" si="1"/>
        <v>96.66238767650836</v>
      </c>
      <c r="K20" s="36">
        <v>97</v>
      </c>
      <c r="L20" s="37">
        <v>112.1</v>
      </c>
      <c r="M20" s="37">
        <f t="shared" si="5"/>
        <v>104.55</v>
      </c>
      <c r="N20" s="39">
        <f t="shared" si="2"/>
        <v>95.56672760511881</v>
      </c>
      <c r="O20" s="3" t="s">
        <v>69</v>
      </c>
      <c r="P20" s="3"/>
      <c r="Q20" s="3"/>
      <c r="R20" s="3"/>
      <c r="S20" s="3"/>
      <c r="T20" s="8"/>
    </row>
    <row r="21" spans="1:20" ht="10.5" customHeight="1">
      <c r="A21" s="19" t="s">
        <v>29</v>
      </c>
      <c r="B21" s="35" t="s">
        <v>11</v>
      </c>
      <c r="C21" s="36">
        <v>72.3</v>
      </c>
      <c r="D21" s="37">
        <v>81.2</v>
      </c>
      <c r="E21" s="37">
        <f t="shared" si="3"/>
        <v>76.75</v>
      </c>
      <c r="F21" s="38">
        <f t="shared" si="0"/>
        <v>88.1171067738232</v>
      </c>
      <c r="G21" s="36">
        <v>62</v>
      </c>
      <c r="H21" s="37">
        <v>75.7</v>
      </c>
      <c r="I21" s="37">
        <f t="shared" si="4"/>
        <v>68.85</v>
      </c>
      <c r="J21" s="38">
        <f t="shared" si="1"/>
        <v>88.38254172015404</v>
      </c>
      <c r="K21" s="36">
        <v>110.6</v>
      </c>
      <c r="L21" s="37">
        <v>116.2</v>
      </c>
      <c r="M21" s="37">
        <f t="shared" si="5"/>
        <v>113.4</v>
      </c>
      <c r="N21" s="39">
        <f t="shared" si="2"/>
        <v>103.6563071297989</v>
      </c>
      <c r="O21" s="3" t="s">
        <v>70</v>
      </c>
      <c r="P21" s="3"/>
      <c r="Q21" s="3"/>
      <c r="R21" s="3"/>
      <c r="S21" s="3"/>
      <c r="T21" s="8"/>
    </row>
    <row r="22" spans="1:20" ht="10.5" customHeight="1">
      <c r="A22" s="19" t="s">
        <v>37</v>
      </c>
      <c r="B22" s="35" t="s">
        <v>11</v>
      </c>
      <c r="C22" s="36">
        <v>69.3</v>
      </c>
      <c r="D22" s="37">
        <v>84.1</v>
      </c>
      <c r="E22" s="37">
        <f t="shared" si="3"/>
        <v>76.69999999999999</v>
      </c>
      <c r="F22" s="38">
        <f t="shared" si="0"/>
        <v>88.0597014925373</v>
      </c>
      <c r="G22" s="36">
        <v>56.9</v>
      </c>
      <c r="H22" s="37">
        <v>67.9</v>
      </c>
      <c r="I22" s="37">
        <f t="shared" si="4"/>
        <v>62.400000000000006</v>
      </c>
      <c r="J22" s="38">
        <f t="shared" si="1"/>
        <v>80.10269576379974</v>
      </c>
      <c r="K22" s="36">
        <v>103.8</v>
      </c>
      <c r="L22" s="37">
        <v>109.9</v>
      </c>
      <c r="M22" s="37">
        <f t="shared" si="5"/>
        <v>106.85</v>
      </c>
      <c r="N22" s="39">
        <f t="shared" si="2"/>
        <v>97.66910420475318</v>
      </c>
      <c r="O22" s="3" t="s">
        <v>74</v>
      </c>
      <c r="P22" s="3"/>
      <c r="Q22" s="3"/>
      <c r="R22" s="3"/>
      <c r="S22" s="3"/>
      <c r="T22" s="87"/>
    </row>
    <row r="23" spans="1:20" ht="10.5" customHeight="1">
      <c r="A23" s="40" t="s">
        <v>38</v>
      </c>
      <c r="B23" s="41" t="s">
        <v>11</v>
      </c>
      <c r="C23" s="42">
        <v>71.4</v>
      </c>
      <c r="D23" s="43">
        <v>81.5</v>
      </c>
      <c r="E23" s="43">
        <f t="shared" si="3"/>
        <v>76.45</v>
      </c>
      <c r="F23" s="44">
        <f t="shared" si="0"/>
        <v>87.77267508610792</v>
      </c>
      <c r="G23" s="42">
        <v>62.3</v>
      </c>
      <c r="H23" s="43">
        <v>72.3</v>
      </c>
      <c r="I23" s="43">
        <f t="shared" si="4"/>
        <v>67.3</v>
      </c>
      <c r="J23" s="44">
        <f t="shared" si="1"/>
        <v>86.392811296534</v>
      </c>
      <c r="K23" s="42">
        <v>89.7</v>
      </c>
      <c r="L23" s="43">
        <v>101.8</v>
      </c>
      <c r="M23" s="43">
        <f t="shared" si="5"/>
        <v>95.75</v>
      </c>
      <c r="N23" s="44">
        <f t="shared" si="2"/>
        <v>87.52285191956123</v>
      </c>
      <c r="O23" s="85" t="s">
        <v>71</v>
      </c>
      <c r="P23" s="3"/>
      <c r="Q23" s="3"/>
      <c r="R23" s="3"/>
      <c r="S23" s="3"/>
      <c r="T23" s="87"/>
    </row>
    <row r="24" spans="1:20" ht="10.5" customHeight="1">
      <c r="A24" s="19" t="s">
        <v>30</v>
      </c>
      <c r="B24" s="35" t="s">
        <v>11</v>
      </c>
      <c r="C24" s="36">
        <v>84.3</v>
      </c>
      <c r="D24" s="37">
        <v>89.8</v>
      </c>
      <c r="E24" s="37">
        <f t="shared" si="3"/>
        <v>87.05</v>
      </c>
      <c r="F24" s="38">
        <f t="shared" si="0"/>
        <v>99.94259471871412</v>
      </c>
      <c r="G24" s="36">
        <v>73.7</v>
      </c>
      <c r="H24" s="37">
        <v>85.5</v>
      </c>
      <c r="I24" s="37">
        <f t="shared" si="4"/>
        <v>79.6</v>
      </c>
      <c r="J24" s="38">
        <f t="shared" si="1"/>
        <v>102.18228498074453</v>
      </c>
      <c r="K24" s="36">
        <v>101.8</v>
      </c>
      <c r="L24" s="37">
        <v>119.3</v>
      </c>
      <c r="M24" s="37">
        <f t="shared" si="5"/>
        <v>110.55</v>
      </c>
      <c r="N24" s="39">
        <f t="shared" si="2"/>
        <v>101.05118829981717</v>
      </c>
      <c r="O24" s="1" t="s">
        <v>75</v>
      </c>
      <c r="R24" s="10"/>
      <c r="S24" s="10"/>
      <c r="T24" s="87"/>
    </row>
    <row r="25" spans="1:20" ht="10.5" customHeight="1" thickBot="1">
      <c r="A25" s="29" t="s">
        <v>31</v>
      </c>
      <c r="B25" s="33" t="s">
        <v>32</v>
      </c>
      <c r="C25" s="47">
        <v>80.6</v>
      </c>
      <c r="D25" s="48">
        <v>90.8</v>
      </c>
      <c r="E25" s="37">
        <f t="shared" si="3"/>
        <v>85.69999999999999</v>
      </c>
      <c r="F25" s="49">
        <f t="shared" si="0"/>
        <v>98.39265212399539</v>
      </c>
      <c r="G25" s="47">
        <v>64</v>
      </c>
      <c r="H25" s="48">
        <v>76.1</v>
      </c>
      <c r="I25" s="48">
        <f t="shared" si="4"/>
        <v>70.05</v>
      </c>
      <c r="J25" s="49">
        <f t="shared" si="1"/>
        <v>89.92297817715018</v>
      </c>
      <c r="K25" s="47">
        <v>98.2</v>
      </c>
      <c r="L25" s="48">
        <v>104.5</v>
      </c>
      <c r="M25" s="48">
        <f t="shared" si="5"/>
        <v>101.35</v>
      </c>
      <c r="N25" s="50">
        <f t="shared" si="2"/>
        <v>92.6416819012797</v>
      </c>
      <c r="O25" s="1" t="s">
        <v>72</v>
      </c>
      <c r="T25" s="87"/>
    </row>
    <row r="26" spans="1:20" ht="10.5" customHeight="1" thickBot="1">
      <c r="A26" s="51" t="s">
        <v>6</v>
      </c>
      <c r="B26" s="52"/>
      <c r="C26" s="4">
        <f>SUM(C5:C25)/22</f>
        <v>73.64545454545456</v>
      </c>
      <c r="D26" s="4">
        <f>SUM(D5:D25)/22</f>
        <v>84.00454545454544</v>
      </c>
      <c r="E26" s="54"/>
      <c r="F26" s="58"/>
      <c r="G26" s="4">
        <f>SUM(G5:G25)/22</f>
        <v>65.41818181818184</v>
      </c>
      <c r="H26" s="4">
        <f>SUM(H5:H25)/22</f>
        <v>73.64090909090909</v>
      </c>
      <c r="I26" s="57"/>
      <c r="J26" s="58"/>
      <c r="K26" s="4">
        <f>SUM(K5:K25)/22</f>
        <v>97.52999999999999</v>
      </c>
      <c r="L26" s="4">
        <f>SUM(L5:L25)/22</f>
        <v>107.61818181818184</v>
      </c>
      <c r="M26" s="59" t="s">
        <v>48</v>
      </c>
      <c r="N26" s="8"/>
      <c r="O26" s="29" t="s">
        <v>73</v>
      </c>
      <c r="P26" s="2"/>
      <c r="Q26" s="2"/>
      <c r="R26" s="2"/>
      <c r="S26" s="2"/>
      <c r="T26" s="79"/>
    </row>
    <row r="27" spans="1:15" ht="10.5" customHeight="1">
      <c r="A27" s="7" t="s">
        <v>7</v>
      </c>
      <c r="B27" s="9"/>
      <c r="C27" s="83" t="s">
        <v>62</v>
      </c>
      <c r="D27" s="56"/>
      <c r="E27" s="57"/>
      <c r="F27" s="58"/>
      <c r="G27" s="83" t="s">
        <v>62</v>
      </c>
      <c r="H27" s="56"/>
      <c r="I27" s="57"/>
      <c r="J27" s="58"/>
      <c r="K27" s="3"/>
      <c r="L27" s="3"/>
      <c r="M27" s="59" t="s">
        <v>49</v>
      </c>
      <c r="N27" s="8"/>
      <c r="O27" s="3"/>
    </row>
    <row r="28" spans="1:15" ht="10.5" customHeight="1" thickBot="1">
      <c r="A28" s="11" t="s">
        <v>8</v>
      </c>
      <c r="B28" s="60"/>
      <c r="C28" s="61"/>
      <c r="D28" s="61"/>
      <c r="E28" s="62"/>
      <c r="F28" s="63"/>
      <c r="G28" s="61"/>
      <c r="H28" s="61"/>
      <c r="I28" s="62"/>
      <c r="J28" s="63"/>
      <c r="K28" s="2"/>
      <c r="L28" s="2"/>
      <c r="M28" s="64">
        <v>2.7</v>
      </c>
      <c r="N28" s="12"/>
      <c r="O28" s="2"/>
    </row>
    <row r="29" spans="1:20" ht="10.5" customHeight="1">
      <c r="A29" s="13"/>
      <c r="B29" s="14"/>
      <c r="C29" s="15" t="s">
        <v>51</v>
      </c>
      <c r="D29" s="16"/>
      <c r="E29" s="16"/>
      <c r="F29" s="16"/>
      <c r="G29" s="15" t="s">
        <v>52</v>
      </c>
      <c r="H29" s="16"/>
      <c r="I29" s="16"/>
      <c r="J29" s="16"/>
      <c r="K29" s="15" t="s">
        <v>53</v>
      </c>
      <c r="L29" s="16"/>
      <c r="M29" s="16"/>
      <c r="N29" s="16"/>
      <c r="O29" s="15" t="s">
        <v>0</v>
      </c>
      <c r="P29" s="16"/>
      <c r="Q29" s="16"/>
      <c r="R29" s="16"/>
      <c r="S29" s="16"/>
      <c r="T29" s="18"/>
    </row>
    <row r="30" spans="1:20" ht="12" customHeight="1">
      <c r="A30" s="19"/>
      <c r="B30" s="3"/>
      <c r="C30" s="65" t="s">
        <v>33</v>
      </c>
      <c r="D30" s="24"/>
      <c r="E30" s="24"/>
      <c r="F30" s="24"/>
      <c r="G30" s="65" t="s">
        <v>54</v>
      </c>
      <c r="H30" s="24"/>
      <c r="I30" s="24"/>
      <c r="J30" s="24"/>
      <c r="K30" s="65" t="s">
        <v>34</v>
      </c>
      <c r="L30" s="24"/>
      <c r="M30" s="24"/>
      <c r="N30" s="24"/>
      <c r="O30" s="65" t="s">
        <v>63</v>
      </c>
      <c r="P30" s="24"/>
      <c r="Q30" s="24"/>
      <c r="R30" s="24"/>
      <c r="S30" s="24"/>
      <c r="T30" s="27"/>
    </row>
    <row r="31" spans="1:20" ht="10.5" customHeight="1">
      <c r="A31" s="19"/>
      <c r="B31" s="3"/>
      <c r="C31" s="21" t="s">
        <v>1</v>
      </c>
      <c r="D31" s="21" t="s">
        <v>2</v>
      </c>
      <c r="E31" s="66" t="s">
        <v>3</v>
      </c>
      <c r="F31" s="67"/>
      <c r="G31" s="21" t="s">
        <v>1</v>
      </c>
      <c r="H31" s="21" t="s">
        <v>2</v>
      </c>
      <c r="I31" s="26" t="s">
        <v>3</v>
      </c>
      <c r="J31" s="23"/>
      <c r="K31" s="21" t="s">
        <v>1</v>
      </c>
      <c r="L31" s="68" t="s">
        <v>2</v>
      </c>
      <c r="M31" s="22" t="s">
        <v>3</v>
      </c>
      <c r="N31" s="23"/>
      <c r="O31" s="21" t="s">
        <v>1</v>
      </c>
      <c r="P31" s="68" t="s">
        <v>2</v>
      </c>
      <c r="Q31" s="68" t="s">
        <v>35</v>
      </c>
      <c r="R31" s="69" t="s">
        <v>2</v>
      </c>
      <c r="S31" s="65" t="s">
        <v>3</v>
      </c>
      <c r="T31" s="27"/>
    </row>
    <row r="32" spans="1:20" ht="10.5" customHeight="1" thickBot="1">
      <c r="A32" s="29" t="s">
        <v>14</v>
      </c>
      <c r="B32" s="79"/>
      <c r="C32" s="31"/>
      <c r="D32" s="31" t="s">
        <v>4</v>
      </c>
      <c r="E32" s="31" t="s">
        <v>4</v>
      </c>
      <c r="F32" s="33" t="s">
        <v>5</v>
      </c>
      <c r="G32" s="31" t="s">
        <v>4</v>
      </c>
      <c r="H32" s="31" t="s">
        <v>4</v>
      </c>
      <c r="I32" s="31" t="s">
        <v>4</v>
      </c>
      <c r="J32" s="33" t="s">
        <v>5</v>
      </c>
      <c r="K32" s="31" t="s">
        <v>4</v>
      </c>
      <c r="L32" s="70" t="s">
        <v>4</v>
      </c>
      <c r="M32" s="71" t="s">
        <v>4</v>
      </c>
      <c r="N32" s="33" t="s">
        <v>5</v>
      </c>
      <c r="O32" s="31" t="s">
        <v>4</v>
      </c>
      <c r="P32" s="70" t="s">
        <v>4</v>
      </c>
      <c r="Q32" s="70" t="s">
        <v>36</v>
      </c>
      <c r="R32" s="72" t="s">
        <v>5</v>
      </c>
      <c r="S32" s="32" t="s">
        <v>4</v>
      </c>
      <c r="T32" s="73" t="s">
        <v>5</v>
      </c>
    </row>
    <row r="33" spans="1:20" ht="10.5" customHeight="1">
      <c r="A33" s="84" t="s">
        <v>15</v>
      </c>
      <c r="B33" s="78" t="s">
        <v>45</v>
      </c>
      <c r="C33" s="36">
        <v>92.67</v>
      </c>
      <c r="D33" s="37">
        <v>112.73</v>
      </c>
      <c r="E33" s="37">
        <f>(C33+D33)/2</f>
        <v>102.7</v>
      </c>
      <c r="F33" s="38">
        <f>E33/1.027</f>
        <v>100.00000000000001</v>
      </c>
      <c r="G33" s="36">
        <v>107.96</v>
      </c>
      <c r="H33" s="37">
        <v>114.83</v>
      </c>
      <c r="I33" s="37">
        <f>(G33+H33)/2</f>
        <v>111.395</v>
      </c>
      <c r="J33" s="38">
        <f>I33/1.114</f>
        <v>99.99551166965887</v>
      </c>
      <c r="K33" s="36">
        <v>67.68</v>
      </c>
      <c r="L33" s="37">
        <v>80.45</v>
      </c>
      <c r="M33" s="37">
        <f>(K33+L33)/2</f>
        <v>74.065</v>
      </c>
      <c r="N33" s="74">
        <f>M33/0.741</f>
        <v>99.95276653171389</v>
      </c>
      <c r="O33" s="36">
        <f>(C4+G4+K4+C33+G33+K33)/6</f>
        <v>88.03500000000001</v>
      </c>
      <c r="P33" s="37">
        <f>(D4+H4+L4+D33+H33+L33)/6</f>
        <v>99.45166666666667</v>
      </c>
      <c r="Q33" s="37">
        <f>P33-O33</f>
        <v>11.416666666666657</v>
      </c>
      <c r="R33" s="38">
        <f>P33/0.995</f>
        <v>99.95142378559464</v>
      </c>
      <c r="S33" s="36">
        <f>(O33+P33)/2</f>
        <v>93.74333333333334</v>
      </c>
      <c r="T33" s="39">
        <f>S33/0.937</f>
        <v>100.04624688722875</v>
      </c>
    </row>
    <row r="34" spans="1:20" ht="10.5" customHeight="1">
      <c r="A34" s="85" t="s">
        <v>15</v>
      </c>
      <c r="B34" s="78" t="s">
        <v>46</v>
      </c>
      <c r="C34" s="36">
        <v>89.61</v>
      </c>
      <c r="D34" s="37">
        <v>112.1</v>
      </c>
      <c r="E34" s="37">
        <f>(C34+D34)/2</f>
        <v>100.85499999999999</v>
      </c>
      <c r="F34" s="38">
        <f aca="true" t="shared" si="6" ref="F34:F54">E34/1.027</f>
        <v>98.20350535540409</v>
      </c>
      <c r="G34" s="36">
        <v>107.23</v>
      </c>
      <c r="H34" s="37">
        <v>113.16</v>
      </c>
      <c r="I34" s="37">
        <f>(G34+H34)/2</f>
        <v>110.195</v>
      </c>
      <c r="J34" s="38">
        <f aca="true" t="shared" si="7" ref="J34:J54">I34/1.114</f>
        <v>98.91831238779173</v>
      </c>
      <c r="K34" s="36">
        <v>53.38</v>
      </c>
      <c r="L34" s="37">
        <v>67.62</v>
      </c>
      <c r="M34" s="37">
        <f>(K34+L34)/2</f>
        <v>60.5</v>
      </c>
      <c r="N34" s="74">
        <f aca="true" t="shared" si="8" ref="N34:N54">M34/0.741</f>
        <v>81.64642375168691</v>
      </c>
      <c r="O34" s="36">
        <f aca="true" t="shared" si="9" ref="O34:O54">(C5+G5+K5+C34+G34+K34)/6</f>
        <v>80.24666666666667</v>
      </c>
      <c r="P34" s="37">
        <f aca="true" t="shared" si="10" ref="P34:P54">(D5+H5+L5+D34+H34+L34)/6</f>
        <v>92.51333333333332</v>
      </c>
      <c r="Q34" s="37">
        <f aca="true" t="shared" si="11" ref="Q34:Q54">P34-O34</f>
        <v>12.266666666666652</v>
      </c>
      <c r="R34" s="38">
        <f aca="true" t="shared" si="12" ref="R34:R54">P34/0.995</f>
        <v>92.97822445561138</v>
      </c>
      <c r="S34" s="36">
        <f aca="true" t="shared" si="13" ref="S34:S54">(O34+P34)/2</f>
        <v>86.38</v>
      </c>
      <c r="T34" s="39">
        <f aca="true" t="shared" si="14" ref="T34:T54">S34/0.937</f>
        <v>92.18783351120597</v>
      </c>
    </row>
    <row r="35" spans="1:20" ht="10.5" customHeight="1">
      <c r="A35" s="85" t="s">
        <v>22</v>
      </c>
      <c r="B35" s="35" t="s">
        <v>10</v>
      </c>
      <c r="C35" s="36">
        <v>98.52</v>
      </c>
      <c r="D35" s="37">
        <v>108.32</v>
      </c>
      <c r="E35" s="37">
        <f aca="true" t="shared" si="15" ref="E35:E54">(C35+D35)/2</f>
        <v>103.41999999999999</v>
      </c>
      <c r="F35" s="38">
        <f t="shared" si="6"/>
        <v>100.70107108081791</v>
      </c>
      <c r="G35" s="36">
        <v>88.58</v>
      </c>
      <c r="H35" s="37">
        <v>106.97</v>
      </c>
      <c r="I35" s="37">
        <f aca="true" t="shared" si="16" ref="I35:I54">(G35+H35)/2</f>
        <v>97.775</v>
      </c>
      <c r="J35" s="38">
        <f t="shared" si="7"/>
        <v>87.76929982046678</v>
      </c>
      <c r="K35" s="36">
        <v>60.68</v>
      </c>
      <c r="L35" s="37">
        <v>73.25</v>
      </c>
      <c r="M35" s="37">
        <f aca="true" t="shared" si="17" ref="M35:M53">(K35+L35)/2</f>
        <v>66.965</v>
      </c>
      <c r="N35" s="74">
        <f t="shared" si="8"/>
        <v>90.37112010796221</v>
      </c>
      <c r="O35" s="36">
        <f t="shared" si="9"/>
        <v>83.28</v>
      </c>
      <c r="P35" s="37">
        <f t="shared" si="10"/>
        <v>94.87333333333333</v>
      </c>
      <c r="Q35" s="37">
        <f t="shared" si="11"/>
        <v>11.593333333333334</v>
      </c>
      <c r="R35" s="38">
        <f t="shared" si="12"/>
        <v>95.35008375209381</v>
      </c>
      <c r="S35" s="36">
        <f t="shared" si="13"/>
        <v>89.07666666666667</v>
      </c>
      <c r="T35" s="39">
        <f t="shared" si="14"/>
        <v>95.06581287797937</v>
      </c>
    </row>
    <row r="36" spans="1:20" ht="10.5" customHeight="1">
      <c r="A36" s="85" t="s">
        <v>23</v>
      </c>
      <c r="B36" s="35" t="s">
        <v>10</v>
      </c>
      <c r="C36" s="36">
        <v>95.78</v>
      </c>
      <c r="D36" s="37">
        <v>106.96</v>
      </c>
      <c r="E36" s="37">
        <f t="shared" si="15"/>
        <v>101.37</v>
      </c>
      <c r="F36" s="38">
        <f t="shared" si="6"/>
        <v>98.7049659201558</v>
      </c>
      <c r="G36" s="36">
        <v>100.53</v>
      </c>
      <c r="H36" s="37">
        <v>107.83</v>
      </c>
      <c r="I36" s="37">
        <f t="shared" si="16"/>
        <v>104.18</v>
      </c>
      <c r="J36" s="38">
        <f t="shared" si="7"/>
        <v>93.51885098743267</v>
      </c>
      <c r="K36" s="36">
        <v>66.34</v>
      </c>
      <c r="L36" s="37">
        <v>79</v>
      </c>
      <c r="M36" s="37">
        <f t="shared" si="17"/>
        <v>72.67</v>
      </c>
      <c r="N36" s="74">
        <f t="shared" si="8"/>
        <v>98.0701754385965</v>
      </c>
      <c r="O36" s="36">
        <f t="shared" si="9"/>
        <v>82.75833333333334</v>
      </c>
      <c r="P36" s="37">
        <f t="shared" si="10"/>
        <v>91.065</v>
      </c>
      <c r="Q36" s="37">
        <f t="shared" si="11"/>
        <v>8.306666666666658</v>
      </c>
      <c r="R36" s="38">
        <f t="shared" si="12"/>
        <v>91.52261306532664</v>
      </c>
      <c r="S36" s="36">
        <f t="shared" si="13"/>
        <v>86.91166666666666</v>
      </c>
      <c r="T36" s="39">
        <f t="shared" si="14"/>
        <v>92.75524724297402</v>
      </c>
    </row>
    <row r="37" spans="1:20" ht="10.5" customHeight="1">
      <c r="A37" s="86" t="s">
        <v>24</v>
      </c>
      <c r="B37" s="41" t="s">
        <v>10</v>
      </c>
      <c r="C37" s="42">
        <v>89.67</v>
      </c>
      <c r="D37" s="43">
        <v>118.35</v>
      </c>
      <c r="E37" s="43">
        <f t="shared" si="15"/>
        <v>104.00999999999999</v>
      </c>
      <c r="F37" s="44">
        <f t="shared" si="6"/>
        <v>101.27555988315481</v>
      </c>
      <c r="G37" s="42">
        <v>114.15</v>
      </c>
      <c r="H37" s="43">
        <v>124.11</v>
      </c>
      <c r="I37" s="43">
        <f t="shared" si="16"/>
        <v>119.13</v>
      </c>
      <c r="J37" s="44">
        <f t="shared" si="7"/>
        <v>106.93895870736085</v>
      </c>
      <c r="K37" s="42">
        <v>68.13</v>
      </c>
      <c r="L37" s="43">
        <v>81.44</v>
      </c>
      <c r="M37" s="43">
        <f t="shared" si="17"/>
        <v>74.785</v>
      </c>
      <c r="N37" s="75">
        <f t="shared" si="8"/>
        <v>100.92442645074223</v>
      </c>
      <c r="O37" s="42">
        <f t="shared" si="9"/>
        <v>90.79166666666667</v>
      </c>
      <c r="P37" s="43">
        <f t="shared" si="10"/>
        <v>104.96666666666665</v>
      </c>
      <c r="Q37" s="43">
        <f t="shared" si="11"/>
        <v>14.174999999999983</v>
      </c>
      <c r="R37" s="44">
        <f t="shared" si="12"/>
        <v>105.49413735343383</v>
      </c>
      <c r="S37" s="42">
        <f t="shared" si="13"/>
        <v>97.87916666666666</v>
      </c>
      <c r="T37" s="45">
        <f t="shared" si="14"/>
        <v>104.46015652792599</v>
      </c>
    </row>
    <row r="38" spans="1:20" ht="10.5" customHeight="1">
      <c r="A38" s="19" t="s">
        <v>25</v>
      </c>
      <c r="B38" s="35" t="s">
        <v>10</v>
      </c>
      <c r="C38" s="36">
        <v>87.96</v>
      </c>
      <c r="D38" s="37">
        <v>104.39</v>
      </c>
      <c r="E38" s="37">
        <f t="shared" si="15"/>
        <v>96.175</v>
      </c>
      <c r="F38" s="38">
        <f t="shared" si="6"/>
        <v>93.64654333008764</v>
      </c>
      <c r="G38" s="36">
        <v>88.89</v>
      </c>
      <c r="H38" s="37">
        <v>114.99</v>
      </c>
      <c r="I38" s="37">
        <f t="shared" si="16"/>
        <v>101.94</v>
      </c>
      <c r="J38" s="38">
        <f t="shared" si="7"/>
        <v>91.508078994614</v>
      </c>
      <c r="K38" s="36">
        <v>58.33</v>
      </c>
      <c r="L38" s="37">
        <v>75.6</v>
      </c>
      <c r="M38" s="37">
        <f t="shared" si="17"/>
        <v>66.965</v>
      </c>
      <c r="N38" s="74">
        <f t="shared" si="8"/>
        <v>90.37112010796221</v>
      </c>
      <c r="O38" s="36">
        <f t="shared" si="9"/>
        <v>79.91333333333333</v>
      </c>
      <c r="P38" s="37">
        <f t="shared" si="10"/>
        <v>96.56333333333333</v>
      </c>
      <c r="Q38" s="37">
        <f t="shared" si="11"/>
        <v>16.650000000000006</v>
      </c>
      <c r="R38" s="38">
        <f t="shared" si="12"/>
        <v>97.04857621440536</v>
      </c>
      <c r="S38" s="36">
        <f t="shared" si="13"/>
        <v>88.23833333333333</v>
      </c>
      <c r="T38" s="39">
        <f t="shared" si="14"/>
        <v>94.17111348274635</v>
      </c>
    </row>
    <row r="39" spans="1:20" ht="10.5" customHeight="1">
      <c r="A39" s="19" t="s">
        <v>26</v>
      </c>
      <c r="B39" s="35" t="s">
        <v>10</v>
      </c>
      <c r="C39" s="36">
        <v>90.94</v>
      </c>
      <c r="D39" s="37">
        <v>116.28</v>
      </c>
      <c r="E39" s="37">
        <f t="shared" si="15"/>
        <v>103.61</v>
      </c>
      <c r="F39" s="38">
        <f t="shared" si="6"/>
        <v>100.8860759493671</v>
      </c>
      <c r="G39" s="36">
        <v>103.34</v>
      </c>
      <c r="H39" s="37">
        <v>117.91</v>
      </c>
      <c r="I39" s="37">
        <f t="shared" si="16"/>
        <v>110.625</v>
      </c>
      <c r="J39" s="38">
        <f t="shared" si="7"/>
        <v>99.30430879712746</v>
      </c>
      <c r="K39" s="36">
        <v>64.34</v>
      </c>
      <c r="L39" s="37">
        <v>73.22</v>
      </c>
      <c r="M39" s="37">
        <f t="shared" si="17"/>
        <v>68.78</v>
      </c>
      <c r="N39" s="74">
        <f t="shared" si="8"/>
        <v>92.82051282051282</v>
      </c>
      <c r="O39" s="36">
        <f t="shared" si="9"/>
        <v>84.27</v>
      </c>
      <c r="P39" s="37">
        <f t="shared" si="10"/>
        <v>98.63499999999999</v>
      </c>
      <c r="Q39" s="37">
        <f t="shared" si="11"/>
        <v>14.364999999999995</v>
      </c>
      <c r="R39" s="38">
        <f t="shared" si="12"/>
        <v>99.13065326633165</v>
      </c>
      <c r="S39" s="36">
        <f t="shared" si="13"/>
        <v>91.45249999999999</v>
      </c>
      <c r="T39" s="39">
        <f t="shared" si="14"/>
        <v>97.60138740661684</v>
      </c>
    </row>
    <row r="40" spans="1:20" ht="10.5" customHeight="1">
      <c r="A40" s="19" t="s">
        <v>40</v>
      </c>
      <c r="B40" s="35" t="s">
        <v>10</v>
      </c>
      <c r="C40" s="36">
        <v>94.68</v>
      </c>
      <c r="D40" s="37">
        <v>112.25</v>
      </c>
      <c r="E40" s="37">
        <f t="shared" si="15"/>
        <v>103.465</v>
      </c>
      <c r="F40" s="38">
        <f t="shared" si="6"/>
        <v>100.74488802336904</v>
      </c>
      <c r="G40" s="36">
        <v>104.42</v>
      </c>
      <c r="H40" s="37">
        <v>117.89</v>
      </c>
      <c r="I40" s="37">
        <f t="shared" si="16"/>
        <v>111.155</v>
      </c>
      <c r="J40" s="38">
        <f t="shared" si="7"/>
        <v>99.78007181328545</v>
      </c>
      <c r="K40" s="36">
        <v>68.86</v>
      </c>
      <c r="L40" s="37">
        <v>77.96</v>
      </c>
      <c r="M40" s="37">
        <f t="shared" si="17"/>
        <v>73.41</v>
      </c>
      <c r="N40" s="74">
        <f t="shared" si="8"/>
        <v>99.06882591093117</v>
      </c>
      <c r="O40" s="36">
        <f t="shared" si="9"/>
        <v>89.27666666666666</v>
      </c>
      <c r="P40" s="37">
        <f t="shared" si="10"/>
        <v>101.30000000000001</v>
      </c>
      <c r="Q40" s="37">
        <f t="shared" si="11"/>
        <v>12.023333333333355</v>
      </c>
      <c r="R40" s="38">
        <f t="shared" si="12"/>
        <v>101.80904522613066</v>
      </c>
      <c r="S40" s="36">
        <f t="shared" si="13"/>
        <v>95.28833333333333</v>
      </c>
      <c r="T40" s="39">
        <f t="shared" si="14"/>
        <v>101.69512628957665</v>
      </c>
    </row>
    <row r="41" spans="1:20" ht="10.5" customHeight="1">
      <c r="A41" s="19" t="s">
        <v>41</v>
      </c>
      <c r="B41" s="35" t="s">
        <v>10</v>
      </c>
      <c r="C41" s="36">
        <v>92.86</v>
      </c>
      <c r="D41" s="37">
        <v>118.25</v>
      </c>
      <c r="E41" s="37">
        <f t="shared" si="15"/>
        <v>105.555</v>
      </c>
      <c r="F41" s="38">
        <f t="shared" si="6"/>
        <v>102.77994157740994</v>
      </c>
      <c r="G41" s="36">
        <v>101.03</v>
      </c>
      <c r="H41" s="37">
        <v>122.93</v>
      </c>
      <c r="I41" s="37">
        <f t="shared" si="16"/>
        <v>111.98</v>
      </c>
      <c r="J41" s="38">
        <f t="shared" si="7"/>
        <v>100.52064631956911</v>
      </c>
      <c r="K41" s="36">
        <v>69.45</v>
      </c>
      <c r="L41" s="37">
        <v>76.85</v>
      </c>
      <c r="M41" s="37">
        <f t="shared" si="17"/>
        <v>73.15</v>
      </c>
      <c r="N41" s="74">
        <f t="shared" si="8"/>
        <v>98.71794871794873</v>
      </c>
      <c r="O41" s="36">
        <f t="shared" si="9"/>
        <v>89.07333333333334</v>
      </c>
      <c r="P41" s="37">
        <f t="shared" si="10"/>
        <v>102.305</v>
      </c>
      <c r="Q41" s="37">
        <f t="shared" si="11"/>
        <v>13.23166666666667</v>
      </c>
      <c r="R41" s="38">
        <f t="shared" si="12"/>
        <v>102.81909547738694</v>
      </c>
      <c r="S41" s="36">
        <f t="shared" si="13"/>
        <v>95.68916666666667</v>
      </c>
      <c r="T41" s="39">
        <f t="shared" si="14"/>
        <v>102.12290999644254</v>
      </c>
    </row>
    <row r="42" spans="1:20" ht="10.5" customHeight="1">
      <c r="A42" s="40" t="s">
        <v>42</v>
      </c>
      <c r="B42" s="41" t="s">
        <v>10</v>
      </c>
      <c r="C42" s="42">
        <v>97.08</v>
      </c>
      <c r="D42" s="43">
        <v>111.78</v>
      </c>
      <c r="E42" s="43">
        <f t="shared" si="15"/>
        <v>104.43</v>
      </c>
      <c r="F42" s="44">
        <f t="shared" si="6"/>
        <v>101.68451801363196</v>
      </c>
      <c r="G42" s="42">
        <v>93.88</v>
      </c>
      <c r="H42" s="43">
        <v>111.34</v>
      </c>
      <c r="I42" s="43">
        <f t="shared" si="16"/>
        <v>102.61</v>
      </c>
      <c r="J42" s="44">
        <f t="shared" si="7"/>
        <v>92.10951526032315</v>
      </c>
      <c r="K42" s="42">
        <v>68.29</v>
      </c>
      <c r="L42" s="43">
        <v>80.14</v>
      </c>
      <c r="M42" s="43">
        <f t="shared" si="17"/>
        <v>74.215</v>
      </c>
      <c r="N42" s="75">
        <f t="shared" si="8"/>
        <v>100.15519568151147</v>
      </c>
      <c r="O42" s="42">
        <f t="shared" si="9"/>
        <v>86.20833333333333</v>
      </c>
      <c r="P42" s="43">
        <f t="shared" si="10"/>
        <v>97.37666666666667</v>
      </c>
      <c r="Q42" s="43">
        <f t="shared" si="11"/>
        <v>11.168333333333337</v>
      </c>
      <c r="R42" s="44">
        <f t="shared" si="12"/>
        <v>97.86599664991624</v>
      </c>
      <c r="S42" s="42">
        <f t="shared" si="13"/>
        <v>91.79249999999999</v>
      </c>
      <c r="T42" s="45">
        <f t="shared" si="14"/>
        <v>97.9642475987193</v>
      </c>
    </row>
    <row r="43" spans="1:20" ht="10.5" customHeight="1">
      <c r="A43" s="19" t="s">
        <v>17</v>
      </c>
      <c r="B43" s="35" t="s">
        <v>12</v>
      </c>
      <c r="C43" s="36">
        <v>95.86</v>
      </c>
      <c r="D43" s="37">
        <v>115.39</v>
      </c>
      <c r="E43" s="37">
        <f t="shared" si="15"/>
        <v>105.625</v>
      </c>
      <c r="F43" s="38">
        <f t="shared" si="6"/>
        <v>102.84810126582279</v>
      </c>
      <c r="G43" s="36">
        <v>108.6</v>
      </c>
      <c r="H43" s="37">
        <v>124.8</v>
      </c>
      <c r="I43" s="37">
        <f t="shared" si="16"/>
        <v>116.69999999999999</v>
      </c>
      <c r="J43" s="38">
        <f t="shared" si="7"/>
        <v>104.75763016157987</v>
      </c>
      <c r="K43" s="36">
        <v>67.5</v>
      </c>
      <c r="L43" s="37">
        <v>82.19</v>
      </c>
      <c r="M43" s="37">
        <f t="shared" si="17"/>
        <v>74.845</v>
      </c>
      <c r="N43" s="74">
        <f t="shared" si="8"/>
        <v>101.00539811066126</v>
      </c>
      <c r="O43" s="36">
        <f t="shared" si="9"/>
        <v>86.41000000000001</v>
      </c>
      <c r="P43" s="37">
        <f t="shared" si="10"/>
        <v>101.14666666666665</v>
      </c>
      <c r="Q43" s="37">
        <f t="shared" si="11"/>
        <v>14.736666666666636</v>
      </c>
      <c r="R43" s="38">
        <f t="shared" si="12"/>
        <v>101.65494137353431</v>
      </c>
      <c r="S43" s="36">
        <f t="shared" si="13"/>
        <v>93.77833333333334</v>
      </c>
      <c r="T43" s="39">
        <f t="shared" si="14"/>
        <v>100.08360014229811</v>
      </c>
    </row>
    <row r="44" spans="1:20" ht="10.5" customHeight="1">
      <c r="A44" s="19" t="s">
        <v>43</v>
      </c>
      <c r="B44" s="35" t="s">
        <v>12</v>
      </c>
      <c r="C44" s="36">
        <v>96.88</v>
      </c>
      <c r="D44" s="37">
        <v>109.96</v>
      </c>
      <c r="E44" s="37">
        <f t="shared" si="15"/>
        <v>103.41999999999999</v>
      </c>
      <c r="F44" s="38">
        <f t="shared" si="6"/>
        <v>100.70107108081791</v>
      </c>
      <c r="G44" s="36">
        <v>109.53</v>
      </c>
      <c r="H44" s="37">
        <v>114.5</v>
      </c>
      <c r="I44" s="37">
        <f t="shared" si="16"/>
        <v>112.015</v>
      </c>
      <c r="J44" s="38">
        <f t="shared" si="7"/>
        <v>100.55206463195691</v>
      </c>
      <c r="K44" s="36">
        <v>58.55</v>
      </c>
      <c r="L44" s="37">
        <v>75.68</v>
      </c>
      <c r="M44" s="37">
        <f t="shared" si="17"/>
        <v>67.11500000000001</v>
      </c>
      <c r="N44" s="74">
        <f t="shared" si="8"/>
        <v>90.5735492577598</v>
      </c>
      <c r="O44" s="36">
        <f t="shared" si="9"/>
        <v>82.27666666666667</v>
      </c>
      <c r="P44" s="37">
        <f t="shared" si="10"/>
        <v>92.85666666666667</v>
      </c>
      <c r="Q44" s="37">
        <f t="shared" si="11"/>
        <v>10.579999999999998</v>
      </c>
      <c r="R44" s="38">
        <f t="shared" si="12"/>
        <v>93.32328308207705</v>
      </c>
      <c r="S44" s="36">
        <f t="shared" si="13"/>
        <v>87.56666666666666</v>
      </c>
      <c r="T44" s="39">
        <f t="shared" si="14"/>
        <v>93.45428673070082</v>
      </c>
    </row>
    <row r="45" spans="1:20" ht="10.5" customHeight="1">
      <c r="A45" s="19" t="s">
        <v>44</v>
      </c>
      <c r="B45" s="35" t="s">
        <v>12</v>
      </c>
      <c r="C45" s="36">
        <v>95.5</v>
      </c>
      <c r="D45" s="37">
        <v>110.2</v>
      </c>
      <c r="E45" s="37">
        <f t="shared" si="15"/>
        <v>102.85</v>
      </c>
      <c r="F45" s="38">
        <f t="shared" si="6"/>
        <v>100.1460564751704</v>
      </c>
      <c r="G45" s="36">
        <v>112.01</v>
      </c>
      <c r="H45" s="37">
        <v>120.72</v>
      </c>
      <c r="I45" s="37">
        <f t="shared" si="16"/>
        <v>116.36500000000001</v>
      </c>
      <c r="J45" s="38">
        <f t="shared" si="7"/>
        <v>104.45691202872531</v>
      </c>
      <c r="K45" s="36">
        <v>58.6</v>
      </c>
      <c r="L45" s="37">
        <v>71.36</v>
      </c>
      <c r="M45" s="37">
        <f t="shared" si="17"/>
        <v>64.98</v>
      </c>
      <c r="N45" s="74">
        <f t="shared" si="8"/>
        <v>87.6923076923077</v>
      </c>
      <c r="O45" s="36">
        <f t="shared" si="9"/>
        <v>85.335</v>
      </c>
      <c r="P45" s="37">
        <f t="shared" si="10"/>
        <v>95.52999999999999</v>
      </c>
      <c r="Q45" s="37">
        <f t="shared" si="11"/>
        <v>10.194999999999993</v>
      </c>
      <c r="R45" s="38">
        <f t="shared" si="12"/>
        <v>96.01005025125627</v>
      </c>
      <c r="S45" s="36">
        <f t="shared" si="13"/>
        <v>90.43249999999999</v>
      </c>
      <c r="T45" s="39">
        <f t="shared" si="14"/>
        <v>96.51280683030949</v>
      </c>
    </row>
    <row r="46" spans="1:20" ht="10.5" customHeight="1">
      <c r="A46" s="19" t="s">
        <v>39</v>
      </c>
      <c r="B46" s="35" t="s">
        <v>12</v>
      </c>
      <c r="C46" s="36">
        <v>92.51</v>
      </c>
      <c r="D46" s="37">
        <v>103.24</v>
      </c>
      <c r="E46" s="37">
        <f t="shared" si="15"/>
        <v>97.875</v>
      </c>
      <c r="F46" s="38">
        <f t="shared" si="6"/>
        <v>95.3018500486855</v>
      </c>
      <c r="G46" s="36">
        <v>110.92</v>
      </c>
      <c r="H46" s="37">
        <v>121.71</v>
      </c>
      <c r="I46" s="37">
        <f t="shared" si="16"/>
        <v>116.315</v>
      </c>
      <c r="J46" s="38">
        <f t="shared" si="7"/>
        <v>104.41202872531417</v>
      </c>
      <c r="K46" s="36">
        <v>60.28</v>
      </c>
      <c r="L46" s="37">
        <v>78.16</v>
      </c>
      <c r="M46" s="37">
        <f t="shared" si="17"/>
        <v>69.22</v>
      </c>
      <c r="N46" s="74">
        <f t="shared" si="8"/>
        <v>93.41430499325236</v>
      </c>
      <c r="O46" s="36">
        <f t="shared" si="9"/>
        <v>87.10166666666667</v>
      </c>
      <c r="P46" s="37">
        <f t="shared" si="10"/>
        <v>97.60166666666667</v>
      </c>
      <c r="Q46" s="37">
        <f t="shared" si="11"/>
        <v>10.5</v>
      </c>
      <c r="R46" s="38">
        <f t="shared" si="12"/>
        <v>98.0921273031826</v>
      </c>
      <c r="S46" s="36">
        <f t="shared" si="13"/>
        <v>92.35166666666667</v>
      </c>
      <c r="T46" s="39">
        <f t="shared" si="14"/>
        <v>98.5610103166133</v>
      </c>
    </row>
    <row r="47" spans="1:20" ht="10.5" customHeight="1">
      <c r="A47" s="40" t="s">
        <v>21</v>
      </c>
      <c r="B47" s="41" t="s">
        <v>12</v>
      </c>
      <c r="C47" s="42">
        <v>100.89</v>
      </c>
      <c r="D47" s="43">
        <v>116.92</v>
      </c>
      <c r="E47" s="43">
        <f t="shared" si="15"/>
        <v>108.905</v>
      </c>
      <c r="F47" s="44">
        <f t="shared" si="6"/>
        <v>106.0418695228822</v>
      </c>
      <c r="G47" s="42">
        <v>107.94</v>
      </c>
      <c r="H47" s="43">
        <v>114.06</v>
      </c>
      <c r="I47" s="43">
        <f t="shared" si="16"/>
        <v>111</v>
      </c>
      <c r="J47" s="44">
        <f t="shared" si="7"/>
        <v>99.64093357271095</v>
      </c>
      <c r="K47" s="42">
        <v>70.02</v>
      </c>
      <c r="L47" s="43">
        <v>81.85</v>
      </c>
      <c r="M47" s="43">
        <f t="shared" si="17"/>
        <v>75.935</v>
      </c>
      <c r="N47" s="75">
        <f t="shared" si="8"/>
        <v>102.47638326585695</v>
      </c>
      <c r="O47" s="42">
        <f t="shared" si="9"/>
        <v>88.825</v>
      </c>
      <c r="P47" s="43">
        <f t="shared" si="10"/>
        <v>99.25500000000001</v>
      </c>
      <c r="Q47" s="43">
        <f t="shared" si="11"/>
        <v>10.430000000000007</v>
      </c>
      <c r="R47" s="44">
        <f t="shared" si="12"/>
        <v>99.75376884422111</v>
      </c>
      <c r="S47" s="42">
        <f t="shared" si="13"/>
        <v>94.04</v>
      </c>
      <c r="T47" s="45">
        <f t="shared" si="14"/>
        <v>100.36286019210246</v>
      </c>
    </row>
    <row r="48" spans="1:20" ht="10.5" customHeight="1">
      <c r="A48" s="19" t="s">
        <v>27</v>
      </c>
      <c r="B48" s="35" t="s">
        <v>11</v>
      </c>
      <c r="C48" s="36">
        <v>85.88</v>
      </c>
      <c r="D48" s="37">
        <v>109.14</v>
      </c>
      <c r="E48" s="37">
        <f t="shared" si="15"/>
        <v>97.50999999999999</v>
      </c>
      <c r="F48" s="38">
        <f t="shared" si="6"/>
        <v>94.94644595910418</v>
      </c>
      <c r="G48" s="36">
        <v>103.58</v>
      </c>
      <c r="H48" s="37">
        <v>119.07</v>
      </c>
      <c r="I48" s="37">
        <f t="shared" si="16"/>
        <v>111.32499999999999</v>
      </c>
      <c r="J48" s="38">
        <f t="shared" si="7"/>
        <v>99.93267504488328</v>
      </c>
      <c r="K48" s="36">
        <v>50.1</v>
      </c>
      <c r="L48" s="37">
        <v>72.31</v>
      </c>
      <c r="M48" s="37">
        <f t="shared" si="17"/>
        <v>61.205</v>
      </c>
      <c r="N48" s="74">
        <f t="shared" si="8"/>
        <v>82.59784075573549</v>
      </c>
      <c r="O48" s="36">
        <f t="shared" si="9"/>
        <v>80.09333333333333</v>
      </c>
      <c r="P48" s="37">
        <f t="shared" si="10"/>
        <v>96.13666666666666</v>
      </c>
      <c r="Q48" s="37">
        <f t="shared" si="11"/>
        <v>16.043333333333322</v>
      </c>
      <c r="R48" s="38">
        <f t="shared" si="12"/>
        <v>96.61976549413734</v>
      </c>
      <c r="S48" s="36">
        <f t="shared" si="13"/>
        <v>88.115</v>
      </c>
      <c r="T48" s="39">
        <f t="shared" si="14"/>
        <v>94.03948772678761</v>
      </c>
    </row>
    <row r="49" spans="1:20" ht="10.5" customHeight="1">
      <c r="A49" s="19" t="s">
        <v>28</v>
      </c>
      <c r="B49" s="35" t="s">
        <v>11</v>
      </c>
      <c r="C49" s="36">
        <v>89.04</v>
      </c>
      <c r="D49" s="37">
        <v>105.07</v>
      </c>
      <c r="E49" s="37">
        <f t="shared" si="15"/>
        <v>97.055</v>
      </c>
      <c r="F49" s="38">
        <f t="shared" si="6"/>
        <v>94.50340798442066</v>
      </c>
      <c r="G49" s="36">
        <v>103.48</v>
      </c>
      <c r="H49" s="37">
        <v>106.47</v>
      </c>
      <c r="I49" s="37">
        <f t="shared" si="16"/>
        <v>104.975</v>
      </c>
      <c r="J49" s="38">
        <f t="shared" si="7"/>
        <v>94.23249551166964</v>
      </c>
      <c r="K49" s="36">
        <v>71.72</v>
      </c>
      <c r="L49" s="37">
        <v>78.04</v>
      </c>
      <c r="M49" s="37">
        <f t="shared" si="17"/>
        <v>74.88</v>
      </c>
      <c r="N49" s="74">
        <f t="shared" si="8"/>
        <v>101.05263157894737</v>
      </c>
      <c r="O49" s="36">
        <f t="shared" si="9"/>
        <v>85.89</v>
      </c>
      <c r="P49" s="37">
        <f t="shared" si="10"/>
        <v>94.69666666666666</v>
      </c>
      <c r="Q49" s="37">
        <f t="shared" si="11"/>
        <v>8.806666666666658</v>
      </c>
      <c r="R49" s="38">
        <f t="shared" si="12"/>
        <v>95.17252931323283</v>
      </c>
      <c r="S49" s="36">
        <f t="shared" si="13"/>
        <v>90.29333333333332</v>
      </c>
      <c r="T49" s="39">
        <f t="shared" si="14"/>
        <v>96.36428317324794</v>
      </c>
    </row>
    <row r="50" spans="1:20" ht="10.5" customHeight="1">
      <c r="A50" s="19" t="s">
        <v>29</v>
      </c>
      <c r="B50" s="35" t="s">
        <v>11</v>
      </c>
      <c r="C50" s="36">
        <v>103.41</v>
      </c>
      <c r="D50" s="37">
        <v>116.04</v>
      </c>
      <c r="E50" s="37">
        <f t="shared" si="15"/>
        <v>109.725</v>
      </c>
      <c r="F50" s="38">
        <f t="shared" si="6"/>
        <v>106.84031158714703</v>
      </c>
      <c r="G50" s="36">
        <v>109.31</v>
      </c>
      <c r="H50" s="37">
        <v>119.6</v>
      </c>
      <c r="I50" s="37">
        <f t="shared" si="16"/>
        <v>114.455</v>
      </c>
      <c r="J50" s="38">
        <f t="shared" si="7"/>
        <v>102.7423698384201</v>
      </c>
      <c r="K50" s="36">
        <v>61.43</v>
      </c>
      <c r="L50" s="37">
        <v>73.05</v>
      </c>
      <c r="M50" s="37">
        <f t="shared" si="17"/>
        <v>67.24</v>
      </c>
      <c r="N50" s="74">
        <f t="shared" si="8"/>
        <v>90.74224021592443</v>
      </c>
      <c r="O50" s="36">
        <f t="shared" si="9"/>
        <v>86.50833333333333</v>
      </c>
      <c r="P50" s="37">
        <f t="shared" si="10"/>
        <v>96.96499999999999</v>
      </c>
      <c r="Q50" s="37">
        <f t="shared" si="11"/>
        <v>10.456666666666663</v>
      </c>
      <c r="R50" s="38">
        <f t="shared" si="12"/>
        <v>97.45226130653265</v>
      </c>
      <c r="S50" s="36">
        <f t="shared" si="13"/>
        <v>91.73666666666665</v>
      </c>
      <c r="T50" s="39">
        <f t="shared" si="14"/>
        <v>97.90466026325149</v>
      </c>
    </row>
    <row r="51" spans="1:20" ht="10.5" customHeight="1">
      <c r="A51" s="19" t="s">
        <v>37</v>
      </c>
      <c r="B51" s="35" t="s">
        <v>11</v>
      </c>
      <c r="C51" s="36">
        <v>94.22</v>
      </c>
      <c r="D51" s="37">
        <v>109.42</v>
      </c>
      <c r="E51" s="37">
        <f t="shared" si="15"/>
        <v>101.82</v>
      </c>
      <c r="F51" s="38">
        <f t="shared" si="6"/>
        <v>99.14313534566699</v>
      </c>
      <c r="G51" s="36">
        <v>107.41</v>
      </c>
      <c r="H51" s="37">
        <v>119.62</v>
      </c>
      <c r="I51" s="37">
        <f t="shared" si="16"/>
        <v>113.515</v>
      </c>
      <c r="J51" s="38">
        <f t="shared" si="7"/>
        <v>101.89856373429083</v>
      </c>
      <c r="K51" s="36">
        <v>58.61</v>
      </c>
      <c r="L51" s="37">
        <v>66.04</v>
      </c>
      <c r="M51" s="37">
        <f t="shared" si="17"/>
        <v>62.325</v>
      </c>
      <c r="N51" s="74">
        <f t="shared" si="8"/>
        <v>84.10931174089069</v>
      </c>
      <c r="O51" s="36">
        <f t="shared" si="9"/>
        <v>81.70666666666666</v>
      </c>
      <c r="P51" s="37">
        <f t="shared" si="10"/>
        <v>92.83</v>
      </c>
      <c r="Q51" s="37">
        <f t="shared" si="11"/>
        <v>11.123333333333335</v>
      </c>
      <c r="R51" s="38">
        <f t="shared" si="12"/>
        <v>93.2964824120603</v>
      </c>
      <c r="S51" s="36">
        <f t="shared" si="13"/>
        <v>87.26833333333333</v>
      </c>
      <c r="T51" s="39">
        <f t="shared" si="14"/>
        <v>93.13589469939522</v>
      </c>
    </row>
    <row r="52" spans="1:20" ht="10.5" customHeight="1">
      <c r="A52" s="40" t="s">
        <v>38</v>
      </c>
      <c r="B52" s="41" t="s">
        <v>11</v>
      </c>
      <c r="C52" s="42">
        <v>90.72</v>
      </c>
      <c r="D52" s="43">
        <v>110.48</v>
      </c>
      <c r="E52" s="43">
        <f t="shared" si="15"/>
        <v>100.6</v>
      </c>
      <c r="F52" s="44">
        <f t="shared" si="6"/>
        <v>97.95520934761441</v>
      </c>
      <c r="G52" s="42">
        <v>107.14</v>
      </c>
      <c r="H52" s="43">
        <v>126.66</v>
      </c>
      <c r="I52" s="43">
        <f t="shared" si="16"/>
        <v>116.9</v>
      </c>
      <c r="J52" s="44">
        <f t="shared" si="7"/>
        <v>104.93716337522442</v>
      </c>
      <c r="K52" s="42">
        <v>56.02</v>
      </c>
      <c r="L52" s="43">
        <v>73.88</v>
      </c>
      <c r="M52" s="43">
        <f t="shared" si="17"/>
        <v>64.95</v>
      </c>
      <c r="N52" s="75">
        <f t="shared" si="8"/>
        <v>87.65182186234819</v>
      </c>
      <c r="O52" s="42">
        <f t="shared" si="9"/>
        <v>79.54666666666667</v>
      </c>
      <c r="P52" s="43">
        <f t="shared" si="10"/>
        <v>94.43666666666667</v>
      </c>
      <c r="Q52" s="43">
        <f t="shared" si="11"/>
        <v>14.89</v>
      </c>
      <c r="R52" s="75">
        <f t="shared" si="12"/>
        <v>94.91122278056952</v>
      </c>
      <c r="S52" s="42">
        <f t="shared" si="13"/>
        <v>86.99166666666667</v>
      </c>
      <c r="T52" s="45">
        <f t="shared" si="14"/>
        <v>92.84062611170403</v>
      </c>
    </row>
    <row r="53" spans="1:20" ht="10.5" customHeight="1">
      <c r="A53" s="19" t="s">
        <v>30</v>
      </c>
      <c r="B53" s="35" t="s">
        <v>11</v>
      </c>
      <c r="C53" s="36">
        <v>111.73</v>
      </c>
      <c r="D53" s="37">
        <v>122.44</v>
      </c>
      <c r="E53" s="37">
        <f t="shared" si="15"/>
        <v>117.08500000000001</v>
      </c>
      <c r="F53" s="38">
        <f t="shared" si="6"/>
        <v>114.00681596884131</v>
      </c>
      <c r="G53" s="36">
        <v>112.03</v>
      </c>
      <c r="H53" s="37">
        <v>118.99</v>
      </c>
      <c r="I53" s="37">
        <f t="shared" si="16"/>
        <v>115.50999999999999</v>
      </c>
      <c r="J53" s="38">
        <f t="shared" si="7"/>
        <v>103.68940754039495</v>
      </c>
      <c r="K53" s="36">
        <v>71.48</v>
      </c>
      <c r="L53" s="37">
        <v>80.76</v>
      </c>
      <c r="M53" s="37">
        <f t="shared" si="17"/>
        <v>76.12</v>
      </c>
      <c r="N53" s="74">
        <f t="shared" si="8"/>
        <v>102.72604588394063</v>
      </c>
      <c r="O53" s="36">
        <f t="shared" si="9"/>
        <v>92.50666666666667</v>
      </c>
      <c r="P53" s="37">
        <f t="shared" si="10"/>
        <v>102.79833333333333</v>
      </c>
      <c r="Q53" s="37">
        <f t="shared" si="11"/>
        <v>10.291666666666657</v>
      </c>
      <c r="R53" s="38">
        <f t="shared" si="12"/>
        <v>103.31490787269682</v>
      </c>
      <c r="S53" s="36">
        <f t="shared" si="13"/>
        <v>97.6525</v>
      </c>
      <c r="T53" s="39">
        <f t="shared" si="14"/>
        <v>104.21824973319103</v>
      </c>
    </row>
    <row r="54" spans="1:20" ht="10.5" customHeight="1" thickBot="1">
      <c r="A54" s="29" t="s">
        <v>31</v>
      </c>
      <c r="B54" s="33" t="s">
        <v>32</v>
      </c>
      <c r="C54" s="47">
        <v>86.28</v>
      </c>
      <c r="D54" s="48">
        <v>101.11</v>
      </c>
      <c r="E54" s="37">
        <f t="shared" si="15"/>
        <v>93.695</v>
      </c>
      <c r="F54" s="38">
        <f t="shared" si="6"/>
        <v>91.2317429406037</v>
      </c>
      <c r="G54" s="47">
        <v>104.43</v>
      </c>
      <c r="H54" s="48">
        <v>114.9</v>
      </c>
      <c r="I54" s="37">
        <f t="shared" si="16"/>
        <v>109.665</v>
      </c>
      <c r="J54" s="38">
        <f t="shared" si="7"/>
        <v>98.44254937163375</v>
      </c>
      <c r="K54" s="47">
        <v>52.55</v>
      </c>
      <c r="L54" s="48">
        <v>73.03</v>
      </c>
      <c r="M54" s="48">
        <v>73.4</v>
      </c>
      <c r="N54" s="74">
        <f t="shared" si="8"/>
        <v>99.05533063427801</v>
      </c>
      <c r="O54" s="36">
        <f t="shared" si="9"/>
        <v>81.01</v>
      </c>
      <c r="P54" s="37">
        <f t="shared" si="10"/>
        <v>93.40666666666665</v>
      </c>
      <c r="Q54" s="37">
        <f t="shared" si="11"/>
        <v>12.396666666666647</v>
      </c>
      <c r="R54" s="38">
        <f t="shared" si="12"/>
        <v>93.87604690117251</v>
      </c>
      <c r="S54" s="36">
        <f t="shared" si="13"/>
        <v>87.20833333333333</v>
      </c>
      <c r="T54" s="50">
        <f t="shared" si="14"/>
        <v>93.07186054784773</v>
      </c>
    </row>
    <row r="55" spans="1:20" ht="10.5" customHeight="1">
      <c r="A55" s="9" t="s">
        <v>6</v>
      </c>
      <c r="B55" s="76"/>
      <c r="C55" s="53">
        <f>SUM(C34:C54)/22</f>
        <v>90.0009090909091</v>
      </c>
      <c r="D55" s="53">
        <f>SUM(D34:D54)/22</f>
        <v>106.27681818181819</v>
      </c>
      <c r="E55" s="55" t="s">
        <v>55</v>
      </c>
      <c r="F55" s="76"/>
      <c r="G55" s="53">
        <f>SUM(G34:G54)/22</f>
        <v>99.92863636363637</v>
      </c>
      <c r="H55" s="53">
        <f>SUM(H34:H54)/22</f>
        <v>111.73772727272726</v>
      </c>
      <c r="I55" s="55"/>
      <c r="J55" s="55" t="s">
        <v>56</v>
      </c>
      <c r="K55" s="53">
        <f>SUM(K34:K54)/22</f>
        <v>59.75727272727272</v>
      </c>
      <c r="L55" s="53">
        <f>SUM(L34:L54)/22</f>
        <v>72.33772727272726</v>
      </c>
      <c r="M55" s="55" t="s">
        <v>9</v>
      </c>
      <c r="N55" s="76"/>
      <c r="O55" s="76"/>
      <c r="P55" s="76"/>
      <c r="Q55" s="76"/>
      <c r="R55" s="76"/>
      <c r="S55" s="76"/>
      <c r="T55" s="6"/>
    </row>
    <row r="56" spans="1:20" ht="10.5" customHeight="1">
      <c r="A56" s="9" t="s">
        <v>7</v>
      </c>
      <c r="B56" s="6"/>
      <c r="C56" s="6"/>
      <c r="D56" s="6"/>
      <c r="E56" s="59" t="s">
        <v>57</v>
      </c>
      <c r="F56" s="6"/>
      <c r="G56" s="6"/>
      <c r="H56" s="6"/>
      <c r="I56" s="6"/>
      <c r="J56" s="59" t="s">
        <v>58</v>
      </c>
      <c r="K56" s="6"/>
      <c r="L56" s="6"/>
      <c r="M56" s="59" t="s">
        <v>59</v>
      </c>
      <c r="N56" s="6"/>
      <c r="O56" s="6"/>
      <c r="P56" s="6"/>
      <c r="Q56" s="6"/>
      <c r="R56" s="6"/>
      <c r="S56" s="6"/>
      <c r="T56" s="6"/>
    </row>
    <row r="57" spans="1:20" s="3" customFormat="1" ht="10.5" customHeight="1">
      <c r="A57" s="9" t="s">
        <v>8</v>
      </c>
      <c r="B57" s="6"/>
      <c r="C57" s="6"/>
      <c r="D57" s="6"/>
      <c r="E57" s="59">
        <v>3.7</v>
      </c>
      <c r="F57" s="6"/>
      <c r="G57" s="6"/>
      <c r="H57" s="6"/>
      <c r="I57" s="6"/>
      <c r="J57" s="57">
        <v>4</v>
      </c>
      <c r="K57" s="6"/>
      <c r="L57" s="6"/>
      <c r="M57" s="59">
        <v>3.8</v>
      </c>
      <c r="N57" s="6"/>
      <c r="O57" s="6"/>
      <c r="P57" s="6"/>
      <c r="Q57" s="6"/>
      <c r="R57" s="6"/>
      <c r="S57" s="6"/>
      <c r="T57" s="6"/>
    </row>
    <row r="58" ht="10.5" customHeight="1">
      <c r="A58" s="5"/>
    </row>
    <row r="60" spans="18:20" ht="10.5" customHeight="1">
      <c r="R60" s="81"/>
      <c r="S60" s="81"/>
      <c r="T60" s="81"/>
    </row>
    <row r="61" spans="18:19" ht="10.5" customHeight="1">
      <c r="R61" s="82"/>
      <c r="S61" s="82"/>
    </row>
  </sheetData>
  <printOptions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Hushållningssällskapet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arlj</dc:creator>
  <cp:keywords/>
  <dc:description/>
  <cp:lastModifiedBy>Harriet</cp:lastModifiedBy>
  <cp:lastPrinted>2003-08-21T12:16:09Z</cp:lastPrinted>
  <dcterms:created xsi:type="dcterms:W3CDTF">2002-08-09T08:51:21Z</dcterms:created>
  <dcterms:modified xsi:type="dcterms:W3CDTF">2003-08-21T12:06:00Z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